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116" windowHeight="9552"/>
  </bookViews>
  <sheets>
    <sheet name="Récapitulatif Etat de la dette" sheetId="1" r:id="rId1"/>
    <sheet name="Amortissements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I20" i="1" l="1"/>
  <c r="I19" i="1"/>
  <c r="N25" i="1" l="1"/>
  <c r="N15" i="1"/>
  <c r="I21" i="1"/>
  <c r="H21" i="1"/>
  <c r="N6" i="1" s="1"/>
  <c r="E127" i="2"/>
  <c r="D127" i="2"/>
  <c r="C127" i="2"/>
  <c r="A127" i="2"/>
  <c r="E121" i="2"/>
  <c r="D121" i="2"/>
  <c r="C121" i="2"/>
  <c r="A121" i="2"/>
  <c r="E115" i="2"/>
  <c r="D115" i="2"/>
  <c r="C115" i="2"/>
  <c r="A115" i="2"/>
  <c r="E109" i="2"/>
  <c r="D109" i="2"/>
  <c r="C109" i="2"/>
  <c r="A109" i="2"/>
  <c r="E103" i="2"/>
  <c r="D103" i="2"/>
  <c r="C103" i="2"/>
  <c r="A103" i="2"/>
  <c r="E97" i="2"/>
  <c r="D97" i="2"/>
  <c r="C97" i="2"/>
  <c r="A97" i="2"/>
  <c r="E91" i="2"/>
  <c r="D91" i="2"/>
  <c r="C91" i="2"/>
  <c r="A91" i="2"/>
  <c r="E85" i="2"/>
  <c r="D85" i="2"/>
  <c r="C85" i="2"/>
  <c r="A85" i="2"/>
  <c r="E79" i="2"/>
  <c r="D79" i="2"/>
  <c r="C79" i="2"/>
  <c r="A79" i="2"/>
  <c r="E73" i="2"/>
  <c r="D73" i="2"/>
  <c r="C73" i="2"/>
  <c r="A73" i="2"/>
  <c r="E67" i="2"/>
  <c r="D67" i="2"/>
  <c r="C67" i="2"/>
  <c r="A67" i="2"/>
  <c r="E61" i="2"/>
  <c r="D61" i="2"/>
  <c r="C61" i="2"/>
  <c r="A61" i="2"/>
  <c r="E55" i="2"/>
  <c r="D55" i="2"/>
  <c r="C55" i="2"/>
  <c r="A55" i="2"/>
  <c r="E49" i="2"/>
  <c r="D49" i="2"/>
  <c r="C49" i="2"/>
  <c r="A49" i="2"/>
  <c r="E43" i="2"/>
  <c r="D43" i="2"/>
  <c r="C43" i="2"/>
  <c r="A43" i="2"/>
  <c r="E37" i="2"/>
  <c r="D37" i="2"/>
  <c r="C37" i="2"/>
  <c r="A37" i="2"/>
  <c r="E31" i="2"/>
  <c r="D31" i="2"/>
  <c r="C31" i="2"/>
  <c r="A31" i="2"/>
  <c r="E25" i="2"/>
  <c r="D25" i="2"/>
  <c r="C25" i="2"/>
  <c r="A25" i="2"/>
  <c r="E19" i="2"/>
  <c r="D19" i="2"/>
  <c r="C19" i="2"/>
  <c r="A19" i="2"/>
  <c r="A13" i="2"/>
  <c r="E13" i="2"/>
  <c r="D13" i="2"/>
  <c r="C13" i="2"/>
  <c r="D7" i="2"/>
  <c r="E7" i="2"/>
  <c r="C7" i="2"/>
  <c r="N26" i="1"/>
  <c r="N24" i="1"/>
  <c r="O24" i="1" s="1"/>
  <c r="N23" i="1"/>
  <c r="N22" i="1"/>
  <c r="M27" i="1"/>
  <c r="O26" i="1"/>
  <c r="O25" i="1"/>
  <c r="O23" i="1"/>
  <c r="N16" i="1"/>
  <c r="O16" i="1" s="1"/>
  <c r="N14" i="1"/>
  <c r="N13" i="1"/>
  <c r="O13" i="1" s="1"/>
  <c r="N12" i="1"/>
  <c r="M17" i="1"/>
  <c r="O15" i="1"/>
  <c r="O14" i="1"/>
  <c r="I18" i="1"/>
  <c r="H18" i="1"/>
  <c r="N7" i="1" s="1"/>
  <c r="N27" i="1" l="1"/>
  <c r="O27" i="1" s="1"/>
  <c r="O22" i="1"/>
  <c r="N17" i="1"/>
  <c r="O17" i="1" s="1"/>
  <c r="O12" i="1"/>
  <c r="I15" i="1"/>
  <c r="H15" i="1"/>
  <c r="N5" i="1" s="1"/>
  <c r="O5" i="1" s="1"/>
  <c r="H11" i="1"/>
  <c r="N4" i="1" s="1"/>
  <c r="O4" i="1" s="1"/>
  <c r="O6" i="1"/>
  <c r="O7" i="1"/>
  <c r="M8" i="1"/>
  <c r="J7" i="1"/>
  <c r="H7" i="1"/>
  <c r="N3" i="1" s="1"/>
  <c r="I5" i="1"/>
  <c r="I7" i="1" s="1"/>
  <c r="G5" i="1"/>
  <c r="O3" i="1" l="1"/>
  <c r="N8" i="1"/>
  <c r="O8" i="1" s="1"/>
</calcChain>
</file>

<file path=xl/sharedStrings.xml><?xml version="1.0" encoding="utf-8"?>
<sst xmlns="http://schemas.openxmlformats.org/spreadsheetml/2006/main" count="207" uniqueCount="36">
  <si>
    <t>Commune</t>
  </si>
  <si>
    <t>Budget</t>
  </si>
  <si>
    <t>Emprunt total</t>
  </si>
  <si>
    <t>Date début</t>
  </si>
  <si>
    <t>Échéance</t>
  </si>
  <si>
    <t>Dette au 01/01/2023</t>
  </si>
  <si>
    <t>Annuité fixe</t>
  </si>
  <si>
    <t>Capital fixe</t>
  </si>
  <si>
    <t>Taux</t>
  </si>
  <si>
    <t>Hauterive La Fresse</t>
  </si>
  <si>
    <t>Travaux Hauterive Bas</t>
  </si>
  <si>
    <t>Commentaire</t>
  </si>
  <si>
    <t>Bois</t>
  </si>
  <si>
    <t>Achat Parcelles</t>
  </si>
  <si>
    <t>Eau</t>
  </si>
  <si>
    <t>Travaux conduite Le Mont</t>
  </si>
  <si>
    <t>Interconnexion</t>
  </si>
  <si>
    <t>Livret A + 0,4%</t>
  </si>
  <si>
    <t>TOTAL</t>
  </si>
  <si>
    <t>Nbre hab</t>
  </si>
  <si>
    <t>Dette / hab</t>
  </si>
  <si>
    <t>Montflovin</t>
  </si>
  <si>
    <t>Chaudière granulé mairie</t>
  </si>
  <si>
    <t>Toit Mairie</t>
  </si>
  <si>
    <t>Conduite Eau</t>
  </si>
  <si>
    <t>Ville du Pont</t>
  </si>
  <si>
    <t>Protection captage + travaux</t>
  </si>
  <si>
    <t>Hauterive la Fresse</t>
  </si>
  <si>
    <t>Montbenoit</t>
  </si>
  <si>
    <t>La Longeville</t>
  </si>
  <si>
    <t>Total</t>
  </si>
  <si>
    <t>COMMUNE</t>
  </si>
  <si>
    <t>EAU</t>
  </si>
  <si>
    <t>BOIS</t>
  </si>
  <si>
    <t>Montbenoît</t>
  </si>
  <si>
    <t>ETAT DE LA DETTE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</si>
</sst>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10" fontId="0" fillId="0" borderId="1" xfId="0" applyNumberFormat="1" applyBorder="1"/>
    <xf numFmtId="0" fontId="0" fillId="0" borderId="2" xfId="0" applyBorder="1"/>
    <xf numFmtId="3" fontId="0" fillId="0" borderId="2" xfId="0" applyNumberFormat="1" applyBorder="1"/>
    <xf numFmtId="10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0" fillId="0" borderId="8" xfId="0" applyBorder="1"/>
    <xf numFmtId="0" fontId="0" fillId="0" borderId="9" xfId="0" applyBorder="1"/>
    <xf numFmtId="0" fontId="1" fillId="0" borderId="7" xfId="0" applyFont="1" applyBorder="1"/>
    <xf numFmtId="164" fontId="1" fillId="0" borderId="8" xfId="0" applyNumberFormat="1" applyFont="1" applyBorder="1"/>
    <xf numFmtId="164" fontId="0" fillId="0" borderId="1" xfId="0" applyNumberFormat="1" applyBorder="1"/>
    <xf numFmtId="0" fontId="1" fillId="2" borderId="1" xfId="0" applyFont="1" applyFill="1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0" fontId="1" fillId="4" borderId="1" xfId="0" applyFont="1" applyFill="1" applyBorder="1"/>
    <xf numFmtId="164" fontId="1" fillId="0" borderId="6" xfId="0" applyNumberFormat="1" applyFont="1" applyBorder="1"/>
    <xf numFmtId="0" fontId="0" fillId="0" borderId="0" xfId="0" applyAlignment="1">
      <alignment horizontal="center"/>
    </xf>
    <xf numFmtId="0" fontId="1" fillId="4" borderId="17" xfId="0" applyFont="1" applyFill="1" applyBorder="1"/>
    <xf numFmtId="0" fontId="1" fillId="4" borderId="18" xfId="0" applyFont="1" applyFill="1" applyBorder="1"/>
    <xf numFmtId="0" fontId="1" fillId="4" borderId="19" xfId="0" applyFont="1" applyFill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4" borderId="20" xfId="0" applyFont="1" applyFill="1" applyBorder="1"/>
    <xf numFmtId="0" fontId="1" fillId="4" borderId="22" xfId="0" applyFont="1" applyFill="1" applyBorder="1"/>
    <xf numFmtId="0" fontId="1" fillId="0" borderId="1" xfId="0" applyFont="1" applyBorder="1" applyAlignment="1">
      <alignment horizontal="center" vertical="center"/>
    </xf>
    <xf numFmtId="0" fontId="1" fillId="5" borderId="1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topLeftCell="I1" workbookViewId="0">
      <selection activeCell="L10" sqref="L10:O27"/>
    </sheetView>
  </sheetViews>
  <sheetFormatPr baseColWidth="10" defaultRowHeight="14.4" x14ac:dyDescent="0.3"/>
  <cols>
    <col min="1" max="1" width="16.88671875" bestFit="1" customWidth="1"/>
    <col min="2" max="2" width="9.33203125" bestFit="1" customWidth="1"/>
    <col min="3" max="3" width="24.6640625" bestFit="1" customWidth="1"/>
    <col min="4" max="4" width="12.6640625" bestFit="1" customWidth="1"/>
    <col min="5" max="5" width="12.88671875" bestFit="1" customWidth="1"/>
    <col min="6" max="6" width="10.33203125" bestFit="1" customWidth="1"/>
    <col min="7" max="7" width="9" bestFit="1" customWidth="1"/>
    <col min="8" max="8" width="18.44140625" bestFit="1" customWidth="1"/>
    <col min="9" max="9" width="11.109375" bestFit="1" customWidth="1"/>
    <col min="10" max="10" width="10.21875" bestFit="1" customWidth="1"/>
    <col min="11" max="11" width="10.21875" customWidth="1"/>
    <col min="12" max="12" width="16.44140625" bestFit="1" customWidth="1"/>
    <col min="13" max="13" width="8.77734375" bestFit="1" customWidth="1"/>
    <col min="14" max="14" width="18.44140625" bestFit="1" customWidth="1"/>
    <col min="15" max="15" width="10.5546875" bestFit="1" customWidth="1"/>
  </cols>
  <sheetData>
    <row r="1" spans="1:15" s="1" customFormat="1" ht="15" thickBot="1" x14ac:dyDescent="0.35">
      <c r="A1" s="21" t="s">
        <v>0</v>
      </c>
      <c r="B1" s="21" t="s">
        <v>1</v>
      </c>
      <c r="C1" s="21" t="s">
        <v>11</v>
      </c>
      <c r="D1" s="21" t="s">
        <v>2</v>
      </c>
      <c r="E1" s="21" t="s">
        <v>8</v>
      </c>
      <c r="F1" s="21" t="s">
        <v>3</v>
      </c>
      <c r="G1" s="21" t="s">
        <v>4</v>
      </c>
      <c r="H1" s="21" t="s">
        <v>5</v>
      </c>
      <c r="I1" s="21" t="s">
        <v>6</v>
      </c>
      <c r="J1" s="21" t="s">
        <v>7</v>
      </c>
      <c r="L1" s="37" t="s">
        <v>35</v>
      </c>
      <c r="M1" s="37"/>
      <c r="N1" s="37"/>
      <c r="O1" s="37"/>
    </row>
    <row r="2" spans="1:15" x14ac:dyDescent="0.3">
      <c r="A2" s="39" t="s">
        <v>9</v>
      </c>
      <c r="B2" s="8" t="s">
        <v>0</v>
      </c>
      <c r="C2" s="8" t="s">
        <v>10</v>
      </c>
      <c r="D2" s="9">
        <v>300000</v>
      </c>
      <c r="E2" s="10">
        <v>1.35E-2</v>
      </c>
      <c r="F2" s="8">
        <v>2017</v>
      </c>
      <c r="G2" s="8">
        <v>2037</v>
      </c>
      <c r="H2" s="8">
        <v>217500</v>
      </c>
      <c r="I2" s="8"/>
      <c r="J2" s="11">
        <v>15000</v>
      </c>
      <c r="L2" s="21" t="s">
        <v>0</v>
      </c>
      <c r="M2" s="21" t="s">
        <v>19</v>
      </c>
      <c r="N2" s="21" t="s">
        <v>5</v>
      </c>
      <c r="O2" s="21" t="s">
        <v>20</v>
      </c>
    </row>
    <row r="3" spans="1:15" x14ac:dyDescent="0.3">
      <c r="A3" s="40"/>
      <c r="B3" s="5" t="s">
        <v>12</v>
      </c>
      <c r="C3" s="5" t="s">
        <v>13</v>
      </c>
      <c r="D3" s="6">
        <v>80000</v>
      </c>
      <c r="E3" s="7">
        <v>7.1999999999999998E-3</v>
      </c>
      <c r="F3" s="5">
        <v>2021</v>
      </c>
      <c r="G3" s="5">
        <v>2036</v>
      </c>
      <c r="H3" s="5">
        <v>74930.33</v>
      </c>
      <c r="I3" s="5">
        <v>5645.67</v>
      </c>
      <c r="J3" s="12"/>
      <c r="L3" s="24" t="s">
        <v>27</v>
      </c>
      <c r="M3" s="5">
        <v>229</v>
      </c>
      <c r="N3" s="20">
        <f>H7</f>
        <v>475060.72000000003</v>
      </c>
      <c r="O3" s="20">
        <f>N3/M3</f>
        <v>2074.5009606986901</v>
      </c>
    </row>
    <row r="4" spans="1:15" x14ac:dyDescent="0.3">
      <c r="A4" s="40"/>
      <c r="B4" s="5" t="s">
        <v>14</v>
      </c>
      <c r="C4" s="5" t="s">
        <v>15</v>
      </c>
      <c r="D4" s="5">
        <v>70000</v>
      </c>
      <c r="E4" s="7">
        <v>7.6E-3</v>
      </c>
      <c r="F4" s="5">
        <v>2019</v>
      </c>
      <c r="G4" s="5">
        <v>2034</v>
      </c>
      <c r="H4" s="5">
        <v>56630.39</v>
      </c>
      <c r="I4" s="5">
        <v>4942.16</v>
      </c>
      <c r="J4" s="12"/>
      <c r="L4" s="24" t="s">
        <v>21</v>
      </c>
      <c r="M4" s="5">
        <v>122</v>
      </c>
      <c r="N4" s="20">
        <f>H11</f>
        <v>37205</v>
      </c>
      <c r="O4" s="20">
        <f t="shared" ref="O4:O8" si="0">N4/M4</f>
        <v>304.9590163934426</v>
      </c>
    </row>
    <row r="5" spans="1:15" x14ac:dyDescent="0.3">
      <c r="A5" s="40"/>
      <c r="B5" s="5" t="s">
        <v>14</v>
      </c>
      <c r="C5" s="5" t="s">
        <v>16</v>
      </c>
      <c r="D5" s="6">
        <v>126000</v>
      </c>
      <c r="E5" s="7">
        <v>3.6900000000000002E-2</v>
      </c>
      <c r="F5" s="5">
        <v>2023</v>
      </c>
      <c r="G5" s="5">
        <f>F5+35</f>
        <v>2058</v>
      </c>
      <c r="H5" s="5">
        <v>126000</v>
      </c>
      <c r="I5" s="5">
        <f>1266.22*4*1.26</f>
        <v>6381.7488000000003</v>
      </c>
      <c r="J5" s="12"/>
      <c r="L5" s="24" t="s">
        <v>25</v>
      </c>
      <c r="M5" s="5">
        <v>340</v>
      </c>
      <c r="N5" s="20">
        <f>H15</f>
        <v>192873</v>
      </c>
      <c r="O5" s="20">
        <f t="shared" si="0"/>
        <v>567.27352941176468</v>
      </c>
    </row>
    <row r="6" spans="1:15" x14ac:dyDescent="0.3">
      <c r="A6" s="41"/>
      <c r="B6" s="5" t="s">
        <v>14</v>
      </c>
      <c r="C6" s="5" t="s">
        <v>16</v>
      </c>
      <c r="D6" s="5"/>
      <c r="E6" s="5" t="s">
        <v>17</v>
      </c>
      <c r="F6" s="5">
        <v>2023</v>
      </c>
      <c r="G6" s="5">
        <v>2058</v>
      </c>
      <c r="H6" s="5"/>
      <c r="I6" s="5"/>
      <c r="J6" s="12"/>
      <c r="L6" s="24" t="s">
        <v>28</v>
      </c>
      <c r="M6" s="5">
        <v>410</v>
      </c>
      <c r="N6" s="20">
        <f>H21</f>
        <v>657834</v>
      </c>
      <c r="O6" s="20">
        <f t="shared" si="0"/>
        <v>1604.4731707317073</v>
      </c>
    </row>
    <row r="7" spans="1:15" ht="15" thickBot="1" x14ac:dyDescent="0.35">
      <c r="A7" s="13" t="s">
        <v>18</v>
      </c>
      <c r="B7" s="14"/>
      <c r="C7" s="14"/>
      <c r="D7" s="14"/>
      <c r="E7" s="14"/>
      <c r="F7" s="14"/>
      <c r="G7" s="14"/>
      <c r="H7" s="15">
        <f>SUM(H2:H6)</f>
        <v>475060.72000000003</v>
      </c>
      <c r="I7" s="15">
        <f>SUM(I2:I6)</f>
        <v>16969.578799999999</v>
      </c>
      <c r="J7" s="25">
        <f>SUM(J2:J6)</f>
        <v>15000</v>
      </c>
      <c r="L7" s="24" t="s">
        <v>29</v>
      </c>
      <c r="M7" s="5">
        <v>844</v>
      </c>
      <c r="N7" s="20">
        <f>H18</f>
        <v>1043882.98</v>
      </c>
      <c r="O7" s="20">
        <f t="shared" si="0"/>
        <v>1236.8281753554502</v>
      </c>
    </row>
    <row r="8" spans="1:15" x14ac:dyDescent="0.3">
      <c r="A8" s="39" t="s">
        <v>21</v>
      </c>
      <c r="B8" s="8" t="s">
        <v>0</v>
      </c>
      <c r="C8" s="8" t="s">
        <v>22</v>
      </c>
      <c r="D8" s="8"/>
      <c r="E8" s="10">
        <v>1.2500000000000001E-2</v>
      </c>
      <c r="F8" s="8"/>
      <c r="G8" s="8">
        <v>2029</v>
      </c>
      <c r="H8" s="9">
        <v>10000</v>
      </c>
      <c r="I8" s="8"/>
      <c r="J8" s="11"/>
      <c r="L8" s="22" t="s">
        <v>30</v>
      </c>
      <c r="M8" s="22">
        <f>SUM(M3:M7)</f>
        <v>1945</v>
      </c>
      <c r="N8" s="22">
        <f>SUM(N3:N7)</f>
        <v>2406855.7000000002</v>
      </c>
      <c r="O8" s="23">
        <f t="shared" si="0"/>
        <v>1237.4579434447301</v>
      </c>
    </row>
    <row r="9" spans="1:15" s="1" customFormat="1" x14ac:dyDescent="0.3">
      <c r="A9" s="40"/>
      <c r="B9" s="5" t="s">
        <v>0</v>
      </c>
      <c r="C9" s="5" t="s">
        <v>23</v>
      </c>
      <c r="D9" s="5"/>
      <c r="E9" s="7">
        <v>7.7999999999999996E-3</v>
      </c>
      <c r="F9" s="5"/>
      <c r="G9" s="5">
        <v>2036</v>
      </c>
      <c r="H9" s="6">
        <v>15605</v>
      </c>
      <c r="I9" s="5"/>
      <c r="J9" s="12"/>
      <c r="K9" s="3"/>
      <c r="L9" s="2"/>
      <c r="O9" s="2"/>
    </row>
    <row r="10" spans="1:15" x14ac:dyDescent="0.3">
      <c r="A10" s="41"/>
      <c r="B10" s="5" t="s">
        <v>14</v>
      </c>
      <c r="C10" s="5" t="s">
        <v>24</v>
      </c>
      <c r="D10" s="5"/>
      <c r="E10" s="7">
        <v>4.1399999999999999E-2</v>
      </c>
      <c r="F10" s="5"/>
      <c r="G10" s="5">
        <v>2031</v>
      </c>
      <c r="H10" s="6">
        <v>11600</v>
      </c>
      <c r="I10" s="5"/>
      <c r="J10" s="12"/>
      <c r="K10" s="4"/>
      <c r="L10" s="37" t="s">
        <v>31</v>
      </c>
      <c r="M10" s="37"/>
      <c r="N10" s="37"/>
      <c r="O10" s="37"/>
    </row>
    <row r="11" spans="1:15" ht="15" thickBot="1" x14ac:dyDescent="0.35">
      <c r="A11" s="18" t="s">
        <v>18</v>
      </c>
      <c r="B11" s="16"/>
      <c r="C11" s="16"/>
      <c r="D11" s="16"/>
      <c r="E11" s="16"/>
      <c r="F11" s="16"/>
      <c r="G11" s="16"/>
      <c r="H11" s="19">
        <f>SUM(H8:H10)</f>
        <v>37205</v>
      </c>
      <c r="I11" s="16"/>
      <c r="J11" s="17"/>
      <c r="L11" s="21" t="s">
        <v>0</v>
      </c>
      <c r="M11" s="21" t="s">
        <v>19</v>
      </c>
      <c r="N11" s="21" t="s">
        <v>5</v>
      </c>
      <c r="O11" s="21" t="s">
        <v>20</v>
      </c>
    </row>
    <row r="12" spans="1:15" x14ac:dyDescent="0.3">
      <c r="A12" s="39" t="s">
        <v>25</v>
      </c>
      <c r="B12" s="8" t="s">
        <v>0</v>
      </c>
      <c r="C12" s="8"/>
      <c r="D12" s="8"/>
      <c r="E12" s="8"/>
      <c r="F12" s="8"/>
      <c r="G12" s="8">
        <v>2034</v>
      </c>
      <c r="H12" s="9">
        <v>103781</v>
      </c>
      <c r="I12" s="8">
        <v>9483</v>
      </c>
      <c r="J12" s="11"/>
      <c r="L12" s="24" t="s">
        <v>27</v>
      </c>
      <c r="M12" s="5">
        <v>229</v>
      </c>
      <c r="N12" s="20">
        <f>H2+H3</f>
        <v>292430.33</v>
      </c>
      <c r="O12" s="20">
        <f>N12/M12</f>
        <v>1276.9883406113538</v>
      </c>
    </row>
    <row r="13" spans="1:15" x14ac:dyDescent="0.3">
      <c r="A13" s="40"/>
      <c r="B13" s="5" t="s">
        <v>14</v>
      </c>
      <c r="C13" s="5"/>
      <c r="D13" s="5"/>
      <c r="E13" s="5"/>
      <c r="F13" s="5"/>
      <c r="G13" s="5">
        <v>2027</v>
      </c>
      <c r="H13" s="6">
        <v>19092</v>
      </c>
      <c r="I13" s="5">
        <v>4275</v>
      </c>
      <c r="J13" s="12"/>
      <c r="L13" s="24" t="s">
        <v>21</v>
      </c>
      <c r="M13" s="5">
        <v>122</v>
      </c>
      <c r="N13" s="20">
        <f>H8+H9</f>
        <v>25605</v>
      </c>
      <c r="O13" s="20">
        <f t="shared" ref="O13:O17" si="1">N13/M13</f>
        <v>209.87704918032787</v>
      </c>
    </row>
    <row r="14" spans="1:15" x14ac:dyDescent="0.3">
      <c r="A14" s="41"/>
      <c r="B14" s="5" t="s">
        <v>14</v>
      </c>
      <c r="C14" s="5" t="s">
        <v>26</v>
      </c>
      <c r="D14" s="6">
        <v>70000</v>
      </c>
      <c r="E14" s="5"/>
      <c r="F14" s="5">
        <v>2023</v>
      </c>
      <c r="G14" s="5">
        <v>2043</v>
      </c>
      <c r="H14" s="6">
        <v>70000</v>
      </c>
      <c r="I14" s="5"/>
      <c r="J14" s="12"/>
      <c r="L14" s="24" t="s">
        <v>25</v>
      </c>
      <c r="M14" s="5">
        <v>340</v>
      </c>
      <c r="N14" s="20">
        <f>H12</f>
        <v>103781</v>
      </c>
      <c r="O14" s="20">
        <f t="shared" si="1"/>
        <v>305.23823529411766</v>
      </c>
    </row>
    <row r="15" spans="1:15" ht="15" thickBot="1" x14ac:dyDescent="0.35">
      <c r="A15" s="13" t="s">
        <v>18</v>
      </c>
      <c r="B15" s="16"/>
      <c r="C15" s="16"/>
      <c r="D15" s="16"/>
      <c r="E15" s="16"/>
      <c r="F15" s="16"/>
      <c r="G15" s="16"/>
      <c r="H15" s="19">
        <f>SUM(H12:H14)</f>
        <v>192873</v>
      </c>
      <c r="I15" s="19">
        <f>SUM(I12:I14)</f>
        <v>13758</v>
      </c>
      <c r="J15" s="17"/>
      <c r="L15" s="24" t="s">
        <v>28</v>
      </c>
      <c r="M15" s="5">
        <v>410</v>
      </c>
      <c r="N15" s="6">
        <f>H19</f>
        <v>559111</v>
      </c>
      <c r="O15" s="20">
        <f t="shared" si="1"/>
        <v>1363.6853658536586</v>
      </c>
    </row>
    <row r="16" spans="1:15" x14ac:dyDescent="0.3">
      <c r="A16" s="38" t="s">
        <v>29</v>
      </c>
      <c r="B16" s="8" t="s">
        <v>0</v>
      </c>
      <c r="C16" s="8"/>
      <c r="D16" s="8"/>
      <c r="E16" s="8"/>
      <c r="F16" s="8"/>
      <c r="G16" s="8">
        <v>2041</v>
      </c>
      <c r="H16" s="9">
        <v>576183.1</v>
      </c>
      <c r="I16" s="8"/>
      <c r="J16" s="11"/>
      <c r="L16" s="24" t="s">
        <v>29</v>
      </c>
      <c r="M16" s="5">
        <v>844</v>
      </c>
      <c r="N16" s="20">
        <f>H16</f>
        <v>576183.1</v>
      </c>
      <c r="O16" s="20">
        <f t="shared" si="1"/>
        <v>682.68139810426533</v>
      </c>
    </row>
    <row r="17" spans="1:15" x14ac:dyDescent="0.3">
      <c r="A17" s="38"/>
      <c r="B17" s="5" t="s">
        <v>14</v>
      </c>
      <c r="C17" s="5"/>
      <c r="D17" s="5"/>
      <c r="E17" s="5"/>
      <c r="F17" s="5"/>
      <c r="G17" s="5">
        <v>2045</v>
      </c>
      <c r="H17" s="6">
        <v>467699.88</v>
      </c>
      <c r="I17" s="5"/>
      <c r="J17" s="12"/>
      <c r="L17" s="22" t="s">
        <v>30</v>
      </c>
      <c r="M17" s="22">
        <f>SUM(M12:M16)</f>
        <v>1945</v>
      </c>
      <c r="N17" s="22">
        <f>SUM(N12:N16)</f>
        <v>1557110.4300000002</v>
      </c>
      <c r="O17" s="23">
        <f t="shared" si="1"/>
        <v>800.57091516709522</v>
      </c>
    </row>
    <row r="18" spans="1:15" ht="15" thickBot="1" x14ac:dyDescent="0.35">
      <c r="A18" s="18" t="s">
        <v>18</v>
      </c>
      <c r="B18" s="16"/>
      <c r="C18" s="16"/>
      <c r="D18" s="16"/>
      <c r="E18" s="16"/>
      <c r="F18" s="16"/>
      <c r="G18" s="16"/>
      <c r="H18" s="19">
        <f>SUM(H16:H17)</f>
        <v>1043882.98</v>
      </c>
      <c r="I18" s="19">
        <f>SUM(I16:I17)</f>
        <v>0</v>
      </c>
      <c r="J18" s="17"/>
    </row>
    <row r="19" spans="1:15" x14ac:dyDescent="0.3">
      <c r="A19" s="38" t="s">
        <v>34</v>
      </c>
      <c r="B19" s="8" t="s">
        <v>0</v>
      </c>
      <c r="C19" s="8"/>
      <c r="D19" s="8">
        <v>694000</v>
      </c>
      <c r="E19" s="10">
        <v>1.49E-2</v>
      </c>
      <c r="F19" s="8">
        <v>2019</v>
      </c>
      <c r="G19" s="8">
        <v>2039</v>
      </c>
      <c r="H19" s="9">
        <v>559111</v>
      </c>
      <c r="I19" s="8">
        <f>34944+8265</f>
        <v>43209</v>
      </c>
      <c r="J19" s="11"/>
    </row>
    <row r="20" spans="1:15" x14ac:dyDescent="0.3">
      <c r="A20" s="38"/>
      <c r="B20" s="5" t="s">
        <v>14</v>
      </c>
      <c r="C20" s="5"/>
      <c r="D20" s="5">
        <v>115000</v>
      </c>
      <c r="E20" s="7">
        <v>1.7000000000000001E-2</v>
      </c>
      <c r="F20" s="5">
        <v>2018</v>
      </c>
      <c r="G20" s="5">
        <v>2043</v>
      </c>
      <c r="H20" s="6">
        <v>98723</v>
      </c>
      <c r="I20" s="5">
        <f>4003+1653</f>
        <v>5656</v>
      </c>
      <c r="J20" s="12"/>
      <c r="L20" s="37" t="s">
        <v>32</v>
      </c>
      <c r="M20" s="37"/>
      <c r="N20" s="37"/>
      <c r="O20" s="37"/>
    </row>
    <row r="21" spans="1:15" ht="15" thickBot="1" x14ac:dyDescent="0.35">
      <c r="A21" s="18" t="s">
        <v>18</v>
      </c>
      <c r="B21" s="16"/>
      <c r="C21" s="16"/>
      <c r="D21" s="16"/>
      <c r="E21" s="16"/>
      <c r="F21" s="16"/>
      <c r="G21" s="16"/>
      <c r="H21" s="19">
        <f>SUM(H19:H20)</f>
        <v>657834</v>
      </c>
      <c r="I21" s="19">
        <f>SUM(I19:I20)</f>
        <v>48865</v>
      </c>
      <c r="J21" s="17"/>
      <c r="L21" s="21" t="s">
        <v>0</v>
      </c>
      <c r="M21" s="21" t="s">
        <v>19</v>
      </c>
      <c r="N21" s="21" t="s">
        <v>5</v>
      </c>
      <c r="O21" s="21" t="s">
        <v>20</v>
      </c>
    </row>
    <row r="22" spans="1:15" x14ac:dyDescent="0.3">
      <c r="L22" s="24" t="s">
        <v>27</v>
      </c>
      <c r="M22" s="5">
        <v>229</v>
      </c>
      <c r="N22" s="20">
        <f>H4+H5+H6</f>
        <v>182630.39</v>
      </c>
      <c r="O22" s="20">
        <f>N22/M22</f>
        <v>797.51262008733636</v>
      </c>
    </row>
    <row r="23" spans="1:15" x14ac:dyDescent="0.3">
      <c r="L23" s="24" t="s">
        <v>21</v>
      </c>
      <c r="M23" s="5">
        <v>122</v>
      </c>
      <c r="N23" s="20">
        <f>H10</f>
        <v>11600</v>
      </c>
      <c r="O23" s="20">
        <f t="shared" ref="O23:O27" si="2">N23/M23</f>
        <v>95.081967213114751</v>
      </c>
    </row>
    <row r="24" spans="1:15" x14ac:dyDescent="0.3">
      <c r="L24" s="24" t="s">
        <v>25</v>
      </c>
      <c r="M24" s="5">
        <v>340</v>
      </c>
      <c r="N24" s="20">
        <f>H13+H14</f>
        <v>89092</v>
      </c>
      <c r="O24" s="20">
        <f t="shared" si="2"/>
        <v>262.03529411764708</v>
      </c>
    </row>
    <row r="25" spans="1:15" x14ac:dyDescent="0.3">
      <c r="L25" s="24" t="s">
        <v>28</v>
      </c>
      <c r="M25" s="5">
        <v>410</v>
      </c>
      <c r="N25" s="6">
        <f>H20</f>
        <v>98723</v>
      </c>
      <c r="O25" s="20">
        <f t="shared" si="2"/>
        <v>240.78780487804877</v>
      </c>
    </row>
    <row r="26" spans="1:15" x14ac:dyDescent="0.3">
      <c r="L26" s="24" t="s">
        <v>29</v>
      </c>
      <c r="M26" s="5">
        <v>844</v>
      </c>
      <c r="N26" s="20">
        <f>H17</f>
        <v>467699.88</v>
      </c>
      <c r="O26" s="20">
        <f t="shared" si="2"/>
        <v>554.14677725118486</v>
      </c>
    </row>
    <row r="27" spans="1:15" x14ac:dyDescent="0.3">
      <c r="L27" s="22" t="s">
        <v>30</v>
      </c>
      <c r="M27" s="22">
        <f>SUM(M22:M26)</f>
        <v>1945</v>
      </c>
      <c r="N27" s="22">
        <f>SUM(N22:N26)</f>
        <v>849745.27</v>
      </c>
      <c r="O27" s="23">
        <f t="shared" si="2"/>
        <v>436.88702827763495</v>
      </c>
    </row>
  </sheetData>
  <mergeCells count="8">
    <mergeCell ref="L10:O10"/>
    <mergeCell ref="L20:O20"/>
    <mergeCell ref="L1:O1"/>
    <mergeCell ref="A19:A20"/>
    <mergeCell ref="A2:A6"/>
    <mergeCell ref="A8:A10"/>
    <mergeCell ref="A12:A14"/>
    <mergeCell ref="A16:A1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workbookViewId="0">
      <selection activeCell="C19" sqref="C19"/>
    </sheetView>
  </sheetViews>
  <sheetFormatPr baseColWidth="10" defaultRowHeight="14.4" x14ac:dyDescent="0.3"/>
  <cols>
    <col min="1" max="1" width="5" bestFit="1" customWidth="1"/>
    <col min="2" max="2" width="16.6640625" bestFit="1" customWidth="1"/>
    <col min="3" max="5" width="10.77734375" style="26" customWidth="1"/>
  </cols>
  <sheetData>
    <row r="1" spans="1:5" s="1" customFormat="1" ht="15" thickBot="1" x14ac:dyDescent="0.35">
      <c r="C1" s="32" t="s">
        <v>31</v>
      </c>
      <c r="D1" s="32" t="s">
        <v>33</v>
      </c>
      <c r="E1" s="32" t="s">
        <v>32</v>
      </c>
    </row>
    <row r="2" spans="1:5" x14ac:dyDescent="0.3">
      <c r="A2" s="42">
        <v>2023</v>
      </c>
      <c r="B2" s="27" t="s">
        <v>27</v>
      </c>
      <c r="C2" s="31">
        <v>17860.310000000001</v>
      </c>
      <c r="D2" s="31">
        <v>5645.67</v>
      </c>
      <c r="E2" s="31">
        <v>4942.16</v>
      </c>
    </row>
    <row r="3" spans="1:5" x14ac:dyDescent="0.3">
      <c r="A3" s="43"/>
      <c r="B3" s="28" t="s">
        <v>21</v>
      </c>
      <c r="C3" s="31"/>
      <c r="D3" s="31"/>
      <c r="E3" s="31"/>
    </row>
    <row r="4" spans="1:5" x14ac:dyDescent="0.3">
      <c r="A4" s="43"/>
      <c r="B4" s="28" t="s">
        <v>25</v>
      </c>
      <c r="C4" s="31">
        <v>9483</v>
      </c>
      <c r="D4" s="31"/>
      <c r="E4" s="31">
        <v>4274.92</v>
      </c>
    </row>
    <row r="5" spans="1:5" x14ac:dyDescent="0.3">
      <c r="A5" s="43"/>
      <c r="B5" s="28" t="s">
        <v>28</v>
      </c>
      <c r="C5" s="31"/>
      <c r="D5" s="31"/>
      <c r="E5" s="31"/>
    </row>
    <row r="6" spans="1:5" ht="15" thickBot="1" x14ac:dyDescent="0.35">
      <c r="A6" s="44"/>
      <c r="B6" s="29" t="s">
        <v>29</v>
      </c>
      <c r="C6" s="31">
        <v>48917.2</v>
      </c>
      <c r="D6" s="31"/>
      <c r="E6" s="31">
        <v>29822.959999999999</v>
      </c>
    </row>
    <row r="7" spans="1:5" ht="15" thickBot="1" x14ac:dyDescent="0.35">
      <c r="A7" s="33">
        <v>2023</v>
      </c>
      <c r="B7" s="34" t="s">
        <v>18</v>
      </c>
      <c r="C7" s="30">
        <f>SUM(C2:C6)</f>
        <v>76260.509999999995</v>
      </c>
      <c r="D7" s="30">
        <f t="shared" ref="D7:E7" si="0">SUM(D2:D6)</f>
        <v>5645.67</v>
      </c>
      <c r="E7" s="30">
        <f t="shared" si="0"/>
        <v>39040.04</v>
      </c>
    </row>
    <row r="8" spans="1:5" x14ac:dyDescent="0.3">
      <c r="A8" s="42">
        <v>2024</v>
      </c>
      <c r="B8" s="27" t="s">
        <v>27</v>
      </c>
      <c r="C8" s="31">
        <v>17657.82</v>
      </c>
      <c r="D8" s="31">
        <v>5645.67</v>
      </c>
      <c r="E8" s="31">
        <v>4942.16</v>
      </c>
    </row>
    <row r="9" spans="1:5" x14ac:dyDescent="0.3">
      <c r="A9" s="43"/>
      <c r="B9" s="28" t="s">
        <v>21</v>
      </c>
      <c r="C9" s="31"/>
      <c r="D9" s="31"/>
      <c r="E9" s="31"/>
    </row>
    <row r="10" spans="1:5" x14ac:dyDescent="0.3">
      <c r="A10" s="43"/>
      <c r="B10" s="28" t="s">
        <v>25</v>
      </c>
      <c r="C10" s="31">
        <v>9483</v>
      </c>
      <c r="D10" s="31"/>
      <c r="E10" s="31">
        <v>4274.92</v>
      </c>
    </row>
    <row r="11" spans="1:5" x14ac:dyDescent="0.3">
      <c r="A11" s="43"/>
      <c r="B11" s="28" t="s">
        <v>28</v>
      </c>
      <c r="C11" s="31"/>
      <c r="D11" s="31"/>
      <c r="E11" s="31"/>
    </row>
    <row r="12" spans="1:5" ht="15" thickBot="1" x14ac:dyDescent="0.35">
      <c r="A12" s="44"/>
      <c r="B12" s="29" t="s">
        <v>29</v>
      </c>
      <c r="C12" s="31">
        <v>49386.879999999997</v>
      </c>
      <c r="D12" s="31"/>
      <c r="E12" s="31">
        <v>29822.959999999999</v>
      </c>
    </row>
    <row r="13" spans="1:5" ht="15" thickBot="1" x14ac:dyDescent="0.35">
      <c r="A13" s="33">
        <f>A8</f>
        <v>2024</v>
      </c>
      <c r="B13" s="34" t="s">
        <v>18</v>
      </c>
      <c r="C13" s="30">
        <f>SUM(C8:C12)</f>
        <v>76527.7</v>
      </c>
      <c r="D13" s="30">
        <f t="shared" ref="D13" si="1">SUM(D8:D12)</f>
        <v>5645.67</v>
      </c>
      <c r="E13" s="30">
        <f t="shared" ref="E13" si="2">SUM(E8:E12)</f>
        <v>39040.04</v>
      </c>
    </row>
    <row r="14" spans="1:5" x14ac:dyDescent="0.3">
      <c r="A14" s="42">
        <v>2025</v>
      </c>
      <c r="B14" s="27" t="s">
        <v>27</v>
      </c>
      <c r="C14" s="31">
        <v>17455.310000000001</v>
      </c>
      <c r="D14" s="31">
        <v>5645.67</v>
      </c>
      <c r="E14" s="31">
        <v>4942.16</v>
      </c>
    </row>
    <row r="15" spans="1:5" x14ac:dyDescent="0.3">
      <c r="A15" s="43"/>
      <c r="B15" s="28" t="s">
        <v>21</v>
      </c>
      <c r="C15" s="31"/>
      <c r="D15" s="31"/>
      <c r="E15" s="31"/>
    </row>
    <row r="16" spans="1:5" x14ac:dyDescent="0.3">
      <c r="A16" s="43"/>
      <c r="B16" s="28" t="s">
        <v>25</v>
      </c>
      <c r="C16" s="31">
        <v>9483</v>
      </c>
      <c r="D16" s="31"/>
      <c r="E16" s="31">
        <v>4274.92</v>
      </c>
    </row>
    <row r="17" spans="1:5" x14ac:dyDescent="0.3">
      <c r="A17" s="43"/>
      <c r="B17" s="28" t="s">
        <v>28</v>
      </c>
      <c r="C17" s="31"/>
      <c r="D17" s="31"/>
      <c r="E17" s="31"/>
    </row>
    <row r="18" spans="1:5" ht="15" thickBot="1" x14ac:dyDescent="0.35">
      <c r="A18" s="44"/>
      <c r="B18" s="29" t="s">
        <v>29</v>
      </c>
      <c r="C18" s="31">
        <v>46881.48</v>
      </c>
      <c r="D18" s="31"/>
      <c r="E18" s="31">
        <v>29822.959999999999</v>
      </c>
    </row>
    <row r="19" spans="1:5" ht="15" thickBot="1" x14ac:dyDescent="0.35">
      <c r="A19" s="33">
        <f>A14</f>
        <v>2025</v>
      </c>
      <c r="B19" s="34" t="s">
        <v>18</v>
      </c>
      <c r="C19" s="30">
        <f>SUM(C14:C18)</f>
        <v>73819.790000000008</v>
      </c>
      <c r="D19" s="30">
        <f t="shared" ref="D19" si="3">SUM(D14:D18)</f>
        <v>5645.67</v>
      </c>
      <c r="E19" s="30">
        <f t="shared" ref="E19" si="4">SUM(E14:E18)</f>
        <v>39040.04</v>
      </c>
    </row>
    <row r="20" spans="1:5" x14ac:dyDescent="0.3">
      <c r="A20" s="42">
        <v>2026</v>
      </c>
      <c r="B20" s="27" t="s">
        <v>27</v>
      </c>
      <c r="C20" s="31">
        <v>17252.82</v>
      </c>
      <c r="D20" s="31">
        <v>5645.67</v>
      </c>
      <c r="E20" s="31">
        <v>4942.16</v>
      </c>
    </row>
    <row r="21" spans="1:5" x14ac:dyDescent="0.3">
      <c r="A21" s="43"/>
      <c r="B21" s="28" t="s">
        <v>21</v>
      </c>
      <c r="C21" s="31"/>
      <c r="D21" s="31"/>
      <c r="E21" s="31"/>
    </row>
    <row r="22" spans="1:5" x14ac:dyDescent="0.3">
      <c r="A22" s="43"/>
      <c r="B22" s="28" t="s">
        <v>25</v>
      </c>
      <c r="C22" s="31">
        <v>9483</v>
      </c>
      <c r="D22" s="31"/>
      <c r="E22" s="31">
        <v>4274.92</v>
      </c>
    </row>
    <row r="23" spans="1:5" x14ac:dyDescent="0.3">
      <c r="A23" s="43"/>
      <c r="B23" s="28" t="s">
        <v>28</v>
      </c>
      <c r="C23" s="31"/>
      <c r="D23" s="31"/>
      <c r="E23" s="31"/>
    </row>
    <row r="24" spans="1:5" ht="15" thickBot="1" x14ac:dyDescent="0.35">
      <c r="A24" s="44"/>
      <c r="B24" s="29" t="s">
        <v>29</v>
      </c>
      <c r="C24" s="31">
        <v>46881.48</v>
      </c>
      <c r="D24" s="31"/>
      <c r="E24" s="31">
        <v>29823.07</v>
      </c>
    </row>
    <row r="25" spans="1:5" ht="15" thickBot="1" x14ac:dyDescent="0.35">
      <c r="A25" s="33">
        <f>A20</f>
        <v>2026</v>
      </c>
      <c r="B25" s="34" t="s">
        <v>18</v>
      </c>
      <c r="C25" s="30">
        <f>SUM(C20:C24)</f>
        <v>73617.3</v>
      </c>
      <c r="D25" s="30">
        <f t="shared" ref="D25" si="5">SUM(D20:D24)</f>
        <v>5645.67</v>
      </c>
      <c r="E25" s="30">
        <f t="shared" ref="E25" si="6">SUM(E20:E24)</f>
        <v>39040.15</v>
      </c>
    </row>
    <row r="26" spans="1:5" x14ac:dyDescent="0.3">
      <c r="A26" s="42">
        <v>2027</v>
      </c>
      <c r="B26" s="27" t="s">
        <v>27</v>
      </c>
      <c r="C26" s="31">
        <v>17050.310000000001</v>
      </c>
      <c r="D26" s="31">
        <v>5645.67</v>
      </c>
      <c r="E26" s="31">
        <v>4942.16</v>
      </c>
    </row>
    <row r="27" spans="1:5" x14ac:dyDescent="0.3">
      <c r="A27" s="43"/>
      <c r="B27" s="28" t="s">
        <v>21</v>
      </c>
      <c r="C27" s="31"/>
      <c r="D27" s="31"/>
      <c r="E27" s="31"/>
    </row>
    <row r="28" spans="1:5" x14ac:dyDescent="0.3">
      <c r="A28" s="43"/>
      <c r="B28" s="28" t="s">
        <v>25</v>
      </c>
      <c r="C28" s="31">
        <v>9483</v>
      </c>
      <c r="D28" s="31"/>
      <c r="E28" s="31">
        <v>4274.92</v>
      </c>
    </row>
    <row r="29" spans="1:5" x14ac:dyDescent="0.3">
      <c r="A29" s="43"/>
      <c r="B29" s="28" t="s">
        <v>28</v>
      </c>
      <c r="C29" s="31"/>
      <c r="D29" s="31"/>
      <c r="E29" s="31"/>
    </row>
    <row r="30" spans="1:5" ht="15" thickBot="1" x14ac:dyDescent="0.35">
      <c r="A30" s="44"/>
      <c r="B30" s="29" t="s">
        <v>29</v>
      </c>
      <c r="C30" s="31">
        <v>46881.48</v>
      </c>
      <c r="D30" s="31"/>
      <c r="E30" s="31">
        <v>28012.92</v>
      </c>
    </row>
    <row r="31" spans="1:5" ht="15" thickBot="1" x14ac:dyDescent="0.35">
      <c r="A31" s="33">
        <f>A26</f>
        <v>2027</v>
      </c>
      <c r="B31" s="34" t="s">
        <v>18</v>
      </c>
      <c r="C31" s="30">
        <f>SUM(C26:C30)</f>
        <v>73414.790000000008</v>
      </c>
      <c r="D31" s="30">
        <f t="shared" ref="D31" si="7">SUM(D26:D30)</f>
        <v>5645.67</v>
      </c>
      <c r="E31" s="30">
        <f t="shared" ref="E31" si="8">SUM(E26:E30)</f>
        <v>37230</v>
      </c>
    </row>
    <row r="32" spans="1:5" x14ac:dyDescent="0.3">
      <c r="A32" s="42">
        <v>2028</v>
      </c>
      <c r="B32" s="27" t="s">
        <v>27</v>
      </c>
      <c r="C32" s="31">
        <v>16847.82</v>
      </c>
      <c r="D32" s="31">
        <v>5645.67</v>
      </c>
      <c r="E32" s="31">
        <v>4942.16</v>
      </c>
    </row>
    <row r="33" spans="1:5" x14ac:dyDescent="0.3">
      <c r="A33" s="43"/>
      <c r="B33" s="28" t="s">
        <v>21</v>
      </c>
      <c r="C33" s="31"/>
      <c r="D33" s="31"/>
      <c r="E33" s="31"/>
    </row>
    <row r="34" spans="1:5" x14ac:dyDescent="0.3">
      <c r="A34" s="43"/>
      <c r="B34" s="28" t="s">
        <v>25</v>
      </c>
      <c r="C34" s="31">
        <v>9483</v>
      </c>
      <c r="D34" s="31"/>
      <c r="E34" s="31"/>
    </row>
    <row r="35" spans="1:5" x14ac:dyDescent="0.3">
      <c r="A35" s="43"/>
      <c r="B35" s="28" t="s">
        <v>28</v>
      </c>
      <c r="C35" s="31"/>
      <c r="D35" s="31"/>
      <c r="E35" s="31"/>
    </row>
    <row r="36" spans="1:5" ht="15" thickBot="1" x14ac:dyDescent="0.35">
      <c r="A36" s="44"/>
      <c r="B36" s="29" t="s">
        <v>29</v>
      </c>
      <c r="C36" s="31">
        <v>46881.48</v>
      </c>
      <c r="D36" s="31"/>
      <c r="E36" s="31">
        <v>28012.92</v>
      </c>
    </row>
    <row r="37" spans="1:5" ht="15" thickBot="1" x14ac:dyDescent="0.35">
      <c r="A37" s="33">
        <f>A32</f>
        <v>2028</v>
      </c>
      <c r="B37" s="34" t="s">
        <v>18</v>
      </c>
      <c r="C37" s="30">
        <f>SUM(C32:C36)</f>
        <v>73212.3</v>
      </c>
      <c r="D37" s="30">
        <f t="shared" ref="D37" si="9">SUM(D32:D36)</f>
        <v>5645.67</v>
      </c>
      <c r="E37" s="30">
        <f t="shared" ref="E37" si="10">SUM(E32:E36)</f>
        <v>32955.08</v>
      </c>
    </row>
    <row r="38" spans="1:5" x14ac:dyDescent="0.3">
      <c r="A38" s="42">
        <v>2029</v>
      </c>
      <c r="B38" s="27" t="s">
        <v>27</v>
      </c>
      <c r="C38" s="31">
        <v>16645.310000000001</v>
      </c>
      <c r="D38" s="31">
        <v>5645.67</v>
      </c>
      <c r="E38" s="31">
        <v>4942.16</v>
      </c>
    </row>
    <row r="39" spans="1:5" x14ac:dyDescent="0.3">
      <c r="A39" s="43"/>
      <c r="B39" s="28" t="s">
        <v>21</v>
      </c>
      <c r="C39" s="31"/>
      <c r="D39" s="31"/>
      <c r="E39" s="31"/>
    </row>
    <row r="40" spans="1:5" x14ac:dyDescent="0.3">
      <c r="A40" s="43"/>
      <c r="B40" s="28" t="s">
        <v>25</v>
      </c>
      <c r="C40" s="31">
        <v>9483</v>
      </c>
      <c r="D40" s="31"/>
      <c r="E40" s="31"/>
    </row>
    <row r="41" spans="1:5" x14ac:dyDescent="0.3">
      <c r="A41" s="43"/>
      <c r="B41" s="28" t="s">
        <v>28</v>
      </c>
      <c r="C41" s="31"/>
      <c r="D41" s="31"/>
      <c r="E41" s="31"/>
    </row>
    <row r="42" spans="1:5" ht="15" thickBot="1" x14ac:dyDescent="0.35">
      <c r="A42" s="44"/>
      <c r="B42" s="29" t="s">
        <v>29</v>
      </c>
      <c r="C42" s="31">
        <v>46881.48</v>
      </c>
      <c r="D42" s="31"/>
      <c r="E42" s="31">
        <v>28012.92</v>
      </c>
    </row>
    <row r="43" spans="1:5" ht="15" thickBot="1" x14ac:dyDescent="0.35">
      <c r="A43" s="33">
        <f>A38</f>
        <v>2029</v>
      </c>
      <c r="B43" s="34" t="s">
        <v>18</v>
      </c>
      <c r="C43" s="30">
        <f>SUM(C38:C42)</f>
        <v>73009.790000000008</v>
      </c>
      <c r="D43" s="30">
        <f t="shared" ref="D43" si="11">SUM(D38:D42)</f>
        <v>5645.67</v>
      </c>
      <c r="E43" s="30">
        <f t="shared" ref="E43" si="12">SUM(E38:E42)</f>
        <v>32955.08</v>
      </c>
    </row>
    <row r="44" spans="1:5" x14ac:dyDescent="0.3">
      <c r="A44" s="42">
        <v>2030</v>
      </c>
      <c r="B44" s="27" t="s">
        <v>27</v>
      </c>
      <c r="C44" s="31">
        <v>16442.82</v>
      </c>
      <c r="D44" s="31">
        <v>5645.67</v>
      </c>
      <c r="E44" s="31">
        <v>4942.16</v>
      </c>
    </row>
    <row r="45" spans="1:5" x14ac:dyDescent="0.3">
      <c r="A45" s="43"/>
      <c r="B45" s="28" t="s">
        <v>21</v>
      </c>
      <c r="C45" s="31"/>
      <c r="D45" s="31"/>
      <c r="E45" s="31"/>
    </row>
    <row r="46" spans="1:5" x14ac:dyDescent="0.3">
      <c r="A46" s="43"/>
      <c r="B46" s="28" t="s">
        <v>25</v>
      </c>
      <c r="C46" s="31">
        <v>9483</v>
      </c>
      <c r="D46" s="31"/>
      <c r="E46" s="31"/>
    </row>
    <row r="47" spans="1:5" x14ac:dyDescent="0.3">
      <c r="A47" s="43"/>
      <c r="B47" s="28" t="s">
        <v>28</v>
      </c>
      <c r="C47" s="31"/>
      <c r="D47" s="31"/>
      <c r="E47" s="31"/>
    </row>
    <row r="48" spans="1:5" ht="15" thickBot="1" x14ac:dyDescent="0.35">
      <c r="A48" s="44"/>
      <c r="B48" s="29" t="s">
        <v>29</v>
      </c>
      <c r="C48" s="31">
        <v>46881.48</v>
      </c>
      <c r="D48" s="31"/>
      <c r="E48" s="31">
        <v>28012.92</v>
      </c>
    </row>
    <row r="49" spans="1:5" ht="15" thickBot="1" x14ac:dyDescent="0.35">
      <c r="A49" s="33">
        <f>A44</f>
        <v>2030</v>
      </c>
      <c r="B49" s="34" t="s">
        <v>18</v>
      </c>
      <c r="C49" s="30">
        <f>SUM(C44:C48)</f>
        <v>72807.3</v>
      </c>
      <c r="D49" s="30">
        <f t="shared" ref="D49" si="13">SUM(D44:D48)</f>
        <v>5645.67</v>
      </c>
      <c r="E49" s="30">
        <f t="shared" ref="E49" si="14">SUM(E44:E48)</f>
        <v>32955.08</v>
      </c>
    </row>
    <row r="50" spans="1:5" x14ac:dyDescent="0.3">
      <c r="A50" s="42">
        <v>2031</v>
      </c>
      <c r="B50" s="27" t="s">
        <v>27</v>
      </c>
      <c r="C50" s="31">
        <v>16240.31</v>
      </c>
      <c r="D50" s="31">
        <v>5645.67</v>
      </c>
      <c r="E50" s="31">
        <v>4942.16</v>
      </c>
    </row>
    <row r="51" spans="1:5" x14ac:dyDescent="0.3">
      <c r="A51" s="43"/>
      <c r="B51" s="28" t="s">
        <v>21</v>
      </c>
      <c r="C51" s="31"/>
      <c r="D51" s="31"/>
      <c r="E51" s="31"/>
    </row>
    <row r="52" spans="1:5" x14ac:dyDescent="0.3">
      <c r="A52" s="43"/>
      <c r="B52" s="28" t="s">
        <v>25</v>
      </c>
      <c r="C52" s="31">
        <v>9483</v>
      </c>
      <c r="D52" s="31"/>
      <c r="E52" s="31"/>
    </row>
    <row r="53" spans="1:5" x14ac:dyDescent="0.3">
      <c r="A53" s="43"/>
      <c r="B53" s="28" t="s">
        <v>28</v>
      </c>
      <c r="C53" s="31"/>
      <c r="D53" s="31"/>
      <c r="E53" s="31"/>
    </row>
    <row r="54" spans="1:5" ht="15" thickBot="1" x14ac:dyDescent="0.35">
      <c r="A54" s="44"/>
      <c r="B54" s="29" t="s">
        <v>29</v>
      </c>
      <c r="C54" s="31">
        <v>46881.48</v>
      </c>
      <c r="D54" s="31"/>
      <c r="E54" s="31">
        <v>28012.92</v>
      </c>
    </row>
    <row r="55" spans="1:5" ht="15" thickBot="1" x14ac:dyDescent="0.35">
      <c r="A55" s="33">
        <f>A50</f>
        <v>2031</v>
      </c>
      <c r="B55" s="34" t="s">
        <v>18</v>
      </c>
      <c r="C55" s="30">
        <f>SUM(C50:C54)</f>
        <v>72604.790000000008</v>
      </c>
      <c r="D55" s="30">
        <f t="shared" ref="D55" si="15">SUM(D50:D54)</f>
        <v>5645.67</v>
      </c>
      <c r="E55" s="30">
        <f t="shared" ref="E55" si="16">SUM(E50:E54)</f>
        <v>32955.08</v>
      </c>
    </row>
    <row r="56" spans="1:5" x14ac:dyDescent="0.3">
      <c r="A56" s="42">
        <v>2032</v>
      </c>
      <c r="B56" s="27" t="s">
        <v>27</v>
      </c>
      <c r="C56" s="31">
        <v>16037.82</v>
      </c>
      <c r="D56" s="31">
        <v>5645.67</v>
      </c>
      <c r="E56" s="31">
        <v>4942.16</v>
      </c>
    </row>
    <row r="57" spans="1:5" x14ac:dyDescent="0.3">
      <c r="A57" s="43"/>
      <c r="B57" s="28" t="s">
        <v>21</v>
      </c>
      <c r="C57" s="31"/>
      <c r="D57" s="31"/>
      <c r="E57" s="31"/>
    </row>
    <row r="58" spans="1:5" x14ac:dyDescent="0.3">
      <c r="A58" s="43"/>
      <c r="B58" s="28" t="s">
        <v>25</v>
      </c>
      <c r="C58" s="31">
        <v>9483</v>
      </c>
      <c r="D58" s="31"/>
      <c r="E58" s="31"/>
    </row>
    <row r="59" spans="1:5" x14ac:dyDescent="0.3">
      <c r="A59" s="43"/>
      <c r="B59" s="28" t="s">
        <v>28</v>
      </c>
      <c r="C59" s="31"/>
      <c r="D59" s="31"/>
      <c r="E59" s="31"/>
    </row>
    <row r="60" spans="1:5" ht="15" thickBot="1" x14ac:dyDescent="0.35">
      <c r="A60" s="44"/>
      <c r="B60" s="29" t="s">
        <v>29</v>
      </c>
      <c r="C60" s="31">
        <v>46881.48</v>
      </c>
      <c r="D60" s="31"/>
      <c r="E60" s="31">
        <v>28012.92</v>
      </c>
    </row>
    <row r="61" spans="1:5" ht="15" thickBot="1" x14ac:dyDescent="0.35">
      <c r="A61" s="33">
        <f>A56</f>
        <v>2032</v>
      </c>
      <c r="B61" s="34" t="s">
        <v>18</v>
      </c>
      <c r="C61" s="30">
        <f>SUM(C56:C60)</f>
        <v>72402.3</v>
      </c>
      <c r="D61" s="30">
        <f t="shared" ref="D61" si="17">SUM(D56:D60)</f>
        <v>5645.67</v>
      </c>
      <c r="E61" s="30">
        <f t="shared" ref="E61" si="18">SUM(E56:E60)</f>
        <v>32955.08</v>
      </c>
    </row>
    <row r="62" spans="1:5" x14ac:dyDescent="0.3">
      <c r="A62" s="42">
        <v>2033</v>
      </c>
      <c r="B62" s="27" t="s">
        <v>27</v>
      </c>
      <c r="C62" s="31">
        <v>15835</v>
      </c>
      <c r="D62" s="31">
        <v>5645.67</v>
      </c>
      <c r="E62" s="31">
        <v>4942.16</v>
      </c>
    </row>
    <row r="63" spans="1:5" x14ac:dyDescent="0.3">
      <c r="A63" s="43"/>
      <c r="B63" s="28" t="s">
        <v>21</v>
      </c>
      <c r="C63" s="31"/>
      <c r="D63" s="31"/>
      <c r="E63" s="31"/>
    </row>
    <row r="64" spans="1:5" x14ac:dyDescent="0.3">
      <c r="A64" s="43"/>
      <c r="B64" s="28" t="s">
        <v>25</v>
      </c>
      <c r="C64" s="31">
        <v>9483</v>
      </c>
      <c r="D64" s="31"/>
      <c r="E64" s="31"/>
    </row>
    <row r="65" spans="1:5" x14ac:dyDescent="0.3">
      <c r="A65" s="43"/>
      <c r="B65" s="28" t="s">
        <v>28</v>
      </c>
      <c r="C65" s="31"/>
      <c r="D65" s="31"/>
      <c r="E65" s="31"/>
    </row>
    <row r="66" spans="1:5" ht="15" thickBot="1" x14ac:dyDescent="0.35">
      <c r="A66" s="44"/>
      <c r="B66" s="29" t="s">
        <v>29</v>
      </c>
      <c r="C66" s="31">
        <v>46881.48</v>
      </c>
      <c r="D66" s="31"/>
      <c r="E66" s="31">
        <v>28012.92</v>
      </c>
    </row>
    <row r="67" spans="1:5" ht="15" thickBot="1" x14ac:dyDescent="0.35">
      <c r="A67" s="33">
        <f>A62</f>
        <v>2033</v>
      </c>
      <c r="B67" s="34" t="s">
        <v>18</v>
      </c>
      <c r="C67" s="30">
        <f>SUM(C62:C66)</f>
        <v>72199.48000000001</v>
      </c>
      <c r="D67" s="30">
        <f t="shared" ref="D67" si="19">SUM(D62:D66)</f>
        <v>5645.67</v>
      </c>
      <c r="E67" s="30">
        <f t="shared" ref="E67" si="20">SUM(E62:E66)</f>
        <v>32955.08</v>
      </c>
    </row>
    <row r="68" spans="1:5" x14ac:dyDescent="0.3">
      <c r="A68" s="42">
        <v>2034</v>
      </c>
      <c r="B68" s="27" t="s">
        <v>27</v>
      </c>
      <c r="C68" s="31">
        <v>15632</v>
      </c>
      <c r="D68" s="31">
        <v>5645.67</v>
      </c>
      <c r="E68" s="31">
        <v>4941.97</v>
      </c>
    </row>
    <row r="69" spans="1:5" x14ac:dyDescent="0.3">
      <c r="A69" s="43"/>
      <c r="B69" s="28" t="s">
        <v>21</v>
      </c>
      <c r="C69" s="31"/>
      <c r="D69" s="31"/>
      <c r="E69" s="31"/>
    </row>
    <row r="70" spans="1:5" x14ac:dyDescent="0.3">
      <c r="A70" s="43"/>
      <c r="B70" s="28" t="s">
        <v>25</v>
      </c>
      <c r="C70" s="31">
        <v>7112.49</v>
      </c>
      <c r="D70" s="31"/>
      <c r="E70" s="31"/>
    </row>
    <row r="71" spans="1:5" x14ac:dyDescent="0.3">
      <c r="A71" s="43"/>
      <c r="B71" s="28" t="s">
        <v>28</v>
      </c>
      <c r="C71" s="31"/>
      <c r="D71" s="31"/>
      <c r="E71" s="31"/>
    </row>
    <row r="72" spans="1:5" ht="15" thickBot="1" x14ac:dyDescent="0.35">
      <c r="A72" s="44"/>
      <c r="B72" s="29" t="s">
        <v>29</v>
      </c>
      <c r="C72" s="31">
        <v>46881.48</v>
      </c>
      <c r="D72" s="31"/>
      <c r="E72" s="31">
        <v>28012.92</v>
      </c>
    </row>
    <row r="73" spans="1:5" ht="15" thickBot="1" x14ac:dyDescent="0.35">
      <c r="A73" s="33">
        <f>A68</f>
        <v>2034</v>
      </c>
      <c r="B73" s="34" t="s">
        <v>18</v>
      </c>
      <c r="C73" s="30">
        <f>SUM(C68:C72)</f>
        <v>69625.97</v>
      </c>
      <c r="D73" s="30">
        <f t="shared" ref="D73" si="21">SUM(D68:D72)</f>
        <v>5645.67</v>
      </c>
      <c r="E73" s="30">
        <f t="shared" ref="E73" si="22">SUM(E68:E72)</f>
        <v>32954.89</v>
      </c>
    </row>
    <row r="74" spans="1:5" x14ac:dyDescent="0.3">
      <c r="A74" s="42">
        <v>2035</v>
      </c>
      <c r="B74" s="27" t="s">
        <v>27</v>
      </c>
      <c r="C74" s="31">
        <v>15430</v>
      </c>
      <c r="D74" s="31">
        <v>5645.67</v>
      </c>
      <c r="E74" s="31"/>
    </row>
    <row r="75" spans="1:5" x14ac:dyDescent="0.3">
      <c r="A75" s="43"/>
      <c r="B75" s="28" t="s">
        <v>21</v>
      </c>
      <c r="C75" s="31"/>
      <c r="D75" s="31"/>
      <c r="E75" s="31"/>
    </row>
    <row r="76" spans="1:5" x14ac:dyDescent="0.3">
      <c r="A76" s="43"/>
      <c r="B76" s="28" t="s">
        <v>25</v>
      </c>
      <c r="C76" s="31"/>
      <c r="D76" s="31"/>
      <c r="E76" s="31"/>
    </row>
    <row r="77" spans="1:5" x14ac:dyDescent="0.3">
      <c r="A77" s="43"/>
      <c r="B77" s="28" t="s">
        <v>28</v>
      </c>
      <c r="C77" s="31"/>
      <c r="D77" s="31"/>
      <c r="E77" s="31"/>
    </row>
    <row r="78" spans="1:5" ht="15" thickBot="1" x14ac:dyDescent="0.35">
      <c r="A78" s="44"/>
      <c r="B78" s="29" t="s">
        <v>29</v>
      </c>
      <c r="C78" s="31">
        <v>46881.48</v>
      </c>
      <c r="D78" s="31"/>
      <c r="E78" s="31">
        <v>28012.92</v>
      </c>
    </row>
    <row r="79" spans="1:5" ht="15" thickBot="1" x14ac:dyDescent="0.35">
      <c r="A79" s="33">
        <f>A74</f>
        <v>2035</v>
      </c>
      <c r="B79" s="34" t="s">
        <v>18</v>
      </c>
      <c r="C79" s="30">
        <f>SUM(C74:C78)</f>
        <v>62311.48</v>
      </c>
      <c r="D79" s="30">
        <f t="shared" ref="D79" si="23">SUM(D74:D78)</f>
        <v>5645.67</v>
      </c>
      <c r="E79" s="30">
        <f t="shared" ref="E79" si="24">SUM(E74:E78)</f>
        <v>28012.92</v>
      </c>
    </row>
    <row r="80" spans="1:5" x14ac:dyDescent="0.3">
      <c r="A80" s="42">
        <v>2036</v>
      </c>
      <c r="B80" s="27" t="s">
        <v>27</v>
      </c>
      <c r="C80" s="31">
        <v>15227</v>
      </c>
      <c r="D80" s="31">
        <v>5645.67</v>
      </c>
      <c r="E80" s="31"/>
    </row>
    <row r="81" spans="1:5" x14ac:dyDescent="0.3">
      <c r="A81" s="43"/>
      <c r="B81" s="28" t="s">
        <v>21</v>
      </c>
      <c r="C81" s="31"/>
      <c r="D81" s="31"/>
      <c r="E81" s="31"/>
    </row>
    <row r="82" spans="1:5" x14ac:dyDescent="0.3">
      <c r="A82" s="43"/>
      <c r="B82" s="28" t="s">
        <v>25</v>
      </c>
      <c r="C82" s="31"/>
      <c r="D82" s="31"/>
      <c r="E82" s="31"/>
    </row>
    <row r="83" spans="1:5" x14ac:dyDescent="0.3">
      <c r="A83" s="43"/>
      <c r="B83" s="28" t="s">
        <v>28</v>
      </c>
      <c r="C83" s="31"/>
      <c r="D83" s="31"/>
      <c r="E83" s="31"/>
    </row>
    <row r="84" spans="1:5" ht="15" thickBot="1" x14ac:dyDescent="0.35">
      <c r="A84" s="44"/>
      <c r="B84" s="29" t="s">
        <v>29</v>
      </c>
      <c r="C84" s="31">
        <v>21940.48</v>
      </c>
      <c r="D84" s="31"/>
      <c r="E84" s="31">
        <v>28012.92</v>
      </c>
    </row>
    <row r="85" spans="1:5" ht="15" thickBot="1" x14ac:dyDescent="0.35">
      <c r="A85" s="33">
        <f>A80</f>
        <v>2036</v>
      </c>
      <c r="B85" s="34" t="s">
        <v>18</v>
      </c>
      <c r="C85" s="30">
        <f>SUM(C80:C84)</f>
        <v>37167.479999999996</v>
      </c>
      <c r="D85" s="30">
        <f t="shared" ref="D85" si="25">SUM(D80:D84)</f>
        <v>5645.67</v>
      </c>
      <c r="E85" s="30">
        <f t="shared" ref="E85" si="26">SUM(E80:E84)</f>
        <v>28012.92</v>
      </c>
    </row>
    <row r="86" spans="1:5" x14ac:dyDescent="0.3">
      <c r="A86" s="42">
        <v>2037</v>
      </c>
      <c r="B86" s="27" t="s">
        <v>27</v>
      </c>
      <c r="C86" s="31">
        <v>7537</v>
      </c>
      <c r="D86" s="31"/>
      <c r="E86" s="31"/>
    </row>
    <row r="87" spans="1:5" x14ac:dyDescent="0.3">
      <c r="A87" s="43"/>
      <c r="B87" s="28" t="s">
        <v>21</v>
      </c>
      <c r="C87" s="31"/>
      <c r="D87" s="31"/>
      <c r="E87" s="31"/>
    </row>
    <row r="88" spans="1:5" x14ac:dyDescent="0.3">
      <c r="A88" s="43"/>
      <c r="B88" s="28" t="s">
        <v>25</v>
      </c>
      <c r="C88" s="31"/>
      <c r="D88" s="31"/>
      <c r="E88" s="31"/>
    </row>
    <row r="89" spans="1:5" x14ac:dyDescent="0.3">
      <c r="A89" s="43"/>
      <c r="B89" s="28" t="s">
        <v>28</v>
      </c>
      <c r="C89" s="31"/>
      <c r="D89" s="31"/>
      <c r="E89" s="31"/>
    </row>
    <row r="90" spans="1:5" ht="15" thickBot="1" x14ac:dyDescent="0.35">
      <c r="A90" s="44"/>
      <c r="B90" s="29" t="s">
        <v>29</v>
      </c>
      <c r="C90" s="31">
        <v>21940.48</v>
      </c>
      <c r="D90" s="31"/>
      <c r="E90" s="31">
        <v>25951.5</v>
      </c>
    </row>
    <row r="91" spans="1:5" ht="15" thickBot="1" x14ac:dyDescent="0.35">
      <c r="A91" s="33">
        <f>A86</f>
        <v>2037</v>
      </c>
      <c r="B91" s="34" t="s">
        <v>18</v>
      </c>
      <c r="C91" s="30">
        <f>SUM(C86:C90)</f>
        <v>29477.48</v>
      </c>
      <c r="D91" s="30">
        <f t="shared" ref="D91" si="27">SUM(D86:D90)</f>
        <v>0</v>
      </c>
      <c r="E91" s="30">
        <f t="shared" ref="E91" si="28">SUM(E86:E90)</f>
        <v>25951.5</v>
      </c>
    </row>
    <row r="92" spans="1:5" x14ac:dyDescent="0.3">
      <c r="A92" s="42">
        <v>2038</v>
      </c>
      <c r="B92" s="27" t="s">
        <v>27</v>
      </c>
      <c r="C92" s="31"/>
      <c r="D92" s="31"/>
      <c r="E92" s="31"/>
    </row>
    <row r="93" spans="1:5" x14ac:dyDescent="0.3">
      <c r="A93" s="43"/>
      <c r="B93" s="28" t="s">
        <v>21</v>
      </c>
      <c r="C93" s="31"/>
      <c r="D93" s="31"/>
      <c r="E93" s="31"/>
    </row>
    <row r="94" spans="1:5" x14ac:dyDescent="0.3">
      <c r="A94" s="43"/>
      <c r="B94" s="28" t="s">
        <v>25</v>
      </c>
      <c r="C94" s="31"/>
      <c r="D94" s="31"/>
      <c r="E94" s="31"/>
    </row>
    <row r="95" spans="1:5" x14ac:dyDescent="0.3">
      <c r="A95" s="43"/>
      <c r="B95" s="28" t="s">
        <v>28</v>
      </c>
      <c r="C95" s="31"/>
      <c r="D95" s="31"/>
      <c r="E95" s="31"/>
    </row>
    <row r="96" spans="1:5" ht="15" thickBot="1" x14ac:dyDescent="0.35">
      <c r="A96" s="44"/>
      <c r="B96" s="29" t="s">
        <v>29</v>
      </c>
      <c r="C96" s="31">
        <v>21940.48</v>
      </c>
      <c r="D96" s="31"/>
      <c r="E96" s="31">
        <v>19765.759999999998</v>
      </c>
    </row>
    <row r="97" spans="1:5" ht="15" thickBot="1" x14ac:dyDescent="0.35">
      <c r="A97" s="33">
        <f>A92</f>
        <v>2038</v>
      </c>
      <c r="B97" s="34" t="s">
        <v>18</v>
      </c>
      <c r="C97" s="30">
        <f>SUM(C92:C96)</f>
        <v>21940.48</v>
      </c>
      <c r="D97" s="30">
        <f t="shared" ref="D97" si="29">SUM(D92:D96)</f>
        <v>0</v>
      </c>
      <c r="E97" s="30">
        <f t="shared" ref="E97" si="30">SUM(E92:E96)</f>
        <v>19765.759999999998</v>
      </c>
    </row>
    <row r="98" spans="1:5" x14ac:dyDescent="0.3">
      <c r="A98" s="42">
        <v>2039</v>
      </c>
      <c r="B98" s="27" t="s">
        <v>27</v>
      </c>
      <c r="C98" s="31"/>
      <c r="D98" s="31"/>
      <c r="E98" s="31"/>
    </row>
    <row r="99" spans="1:5" x14ac:dyDescent="0.3">
      <c r="A99" s="43"/>
      <c r="B99" s="28" t="s">
        <v>21</v>
      </c>
      <c r="C99" s="31"/>
      <c r="D99" s="31"/>
      <c r="E99" s="31"/>
    </row>
    <row r="100" spans="1:5" x14ac:dyDescent="0.3">
      <c r="A100" s="43"/>
      <c r="B100" s="28" t="s">
        <v>25</v>
      </c>
      <c r="C100" s="31"/>
      <c r="D100" s="31"/>
      <c r="E100" s="31"/>
    </row>
    <row r="101" spans="1:5" x14ac:dyDescent="0.3">
      <c r="A101" s="43"/>
      <c r="B101" s="28" t="s">
        <v>28</v>
      </c>
      <c r="C101" s="31"/>
      <c r="D101" s="31"/>
      <c r="E101" s="31"/>
    </row>
    <row r="102" spans="1:5" ht="15" thickBot="1" x14ac:dyDescent="0.35">
      <c r="A102" s="44"/>
      <c r="B102" s="29" t="s">
        <v>29</v>
      </c>
      <c r="C102" s="31">
        <v>21940.48</v>
      </c>
      <c r="D102" s="31"/>
      <c r="E102" s="31">
        <v>19765.759999999998</v>
      </c>
    </row>
    <row r="103" spans="1:5" ht="15" thickBot="1" x14ac:dyDescent="0.35">
      <c r="A103" s="33">
        <f>A98</f>
        <v>2039</v>
      </c>
      <c r="B103" s="34" t="s">
        <v>18</v>
      </c>
      <c r="C103" s="30">
        <f>SUM(C98:C102)</f>
        <v>21940.48</v>
      </c>
      <c r="D103" s="30">
        <f t="shared" ref="D103" si="31">SUM(D98:D102)</f>
        <v>0</v>
      </c>
      <c r="E103" s="30">
        <f t="shared" ref="E103" si="32">SUM(E98:E102)</f>
        <v>19765.759999999998</v>
      </c>
    </row>
    <row r="104" spans="1:5" x14ac:dyDescent="0.3">
      <c r="A104" s="42">
        <v>2040</v>
      </c>
      <c r="B104" s="27" t="s">
        <v>27</v>
      </c>
      <c r="C104" s="31"/>
      <c r="D104" s="31"/>
      <c r="E104" s="31"/>
    </row>
    <row r="105" spans="1:5" x14ac:dyDescent="0.3">
      <c r="A105" s="43"/>
      <c r="B105" s="28" t="s">
        <v>21</v>
      </c>
      <c r="C105" s="31"/>
      <c r="D105" s="31"/>
      <c r="E105" s="31"/>
    </row>
    <row r="106" spans="1:5" x14ac:dyDescent="0.3">
      <c r="A106" s="43"/>
      <c r="B106" s="28" t="s">
        <v>25</v>
      </c>
      <c r="C106" s="31"/>
      <c r="D106" s="31"/>
      <c r="E106" s="31"/>
    </row>
    <row r="107" spans="1:5" x14ac:dyDescent="0.3">
      <c r="A107" s="43"/>
      <c r="B107" s="28" t="s">
        <v>28</v>
      </c>
      <c r="C107" s="31"/>
      <c r="D107" s="31"/>
      <c r="E107" s="31"/>
    </row>
    <row r="108" spans="1:5" ht="15" thickBot="1" x14ac:dyDescent="0.35">
      <c r="A108" s="44"/>
      <c r="B108" s="29" t="s">
        <v>29</v>
      </c>
      <c r="C108" s="31">
        <v>21940.48</v>
      </c>
      <c r="D108" s="31"/>
      <c r="E108" s="31">
        <v>19765.759999999998</v>
      </c>
    </row>
    <row r="109" spans="1:5" ht="15" thickBot="1" x14ac:dyDescent="0.35">
      <c r="A109" s="33">
        <f>A104</f>
        <v>2040</v>
      </c>
      <c r="B109" s="34" t="s">
        <v>18</v>
      </c>
      <c r="C109" s="30">
        <f>SUM(C104:C108)</f>
        <v>21940.48</v>
      </c>
      <c r="D109" s="30">
        <f t="shared" ref="D109" si="33">SUM(D104:D108)</f>
        <v>0</v>
      </c>
      <c r="E109" s="30">
        <f t="shared" ref="E109" si="34">SUM(E104:E108)</f>
        <v>19765.759999999998</v>
      </c>
    </row>
    <row r="110" spans="1:5" x14ac:dyDescent="0.3">
      <c r="A110" s="42">
        <v>2041</v>
      </c>
      <c r="B110" s="27" t="s">
        <v>27</v>
      </c>
      <c r="C110" s="31"/>
      <c r="D110" s="31"/>
      <c r="E110" s="31"/>
    </row>
    <row r="111" spans="1:5" x14ac:dyDescent="0.3">
      <c r="A111" s="43"/>
      <c r="B111" s="28" t="s">
        <v>21</v>
      </c>
      <c r="C111" s="31"/>
      <c r="D111" s="31"/>
      <c r="E111" s="31"/>
    </row>
    <row r="112" spans="1:5" x14ac:dyDescent="0.3">
      <c r="A112" s="43"/>
      <c r="B112" s="28" t="s">
        <v>25</v>
      </c>
      <c r="C112" s="31"/>
      <c r="D112" s="31"/>
      <c r="E112" s="31"/>
    </row>
    <row r="113" spans="1:5" x14ac:dyDescent="0.3">
      <c r="A113" s="43"/>
      <c r="B113" s="28" t="s">
        <v>28</v>
      </c>
      <c r="C113" s="31"/>
      <c r="D113" s="31"/>
      <c r="E113" s="31"/>
    </row>
    <row r="114" spans="1:5" ht="15" thickBot="1" x14ac:dyDescent="0.35">
      <c r="A114" s="44"/>
      <c r="B114" s="29" t="s">
        <v>29</v>
      </c>
      <c r="C114" s="31">
        <v>21940.48</v>
      </c>
      <c r="D114" s="31"/>
      <c r="E114" s="31">
        <v>19765.759999999998</v>
      </c>
    </row>
    <row r="115" spans="1:5" ht="15" thickBot="1" x14ac:dyDescent="0.35">
      <c r="A115" s="33">
        <f>A110</f>
        <v>2041</v>
      </c>
      <c r="B115" s="34" t="s">
        <v>18</v>
      </c>
      <c r="C115" s="30">
        <f>SUM(C110:C114)</f>
        <v>21940.48</v>
      </c>
      <c r="D115" s="30">
        <f t="shared" ref="D115" si="35">SUM(D110:D114)</f>
        <v>0</v>
      </c>
      <c r="E115" s="30">
        <f t="shared" ref="E115" si="36">SUM(E110:E114)</f>
        <v>19765.759999999998</v>
      </c>
    </row>
    <row r="116" spans="1:5" x14ac:dyDescent="0.3">
      <c r="A116" s="42">
        <v>2042</v>
      </c>
      <c r="B116" s="27" t="s">
        <v>27</v>
      </c>
      <c r="C116" s="31"/>
      <c r="D116" s="31"/>
      <c r="E116" s="31"/>
    </row>
    <row r="117" spans="1:5" x14ac:dyDescent="0.3">
      <c r="A117" s="43"/>
      <c r="B117" s="28" t="s">
        <v>21</v>
      </c>
      <c r="C117" s="31"/>
      <c r="D117" s="31"/>
      <c r="E117" s="31"/>
    </row>
    <row r="118" spans="1:5" x14ac:dyDescent="0.3">
      <c r="A118" s="43"/>
      <c r="B118" s="28" t="s">
        <v>25</v>
      </c>
      <c r="C118" s="31"/>
      <c r="D118" s="31"/>
      <c r="E118" s="31"/>
    </row>
    <row r="119" spans="1:5" x14ac:dyDescent="0.3">
      <c r="A119" s="43"/>
      <c r="B119" s="28" t="s">
        <v>28</v>
      </c>
      <c r="C119" s="31"/>
      <c r="D119" s="31"/>
      <c r="E119" s="31"/>
    </row>
    <row r="120" spans="1:5" ht="15" thickBot="1" x14ac:dyDescent="0.35">
      <c r="A120" s="44"/>
      <c r="B120" s="29" t="s">
        <v>29</v>
      </c>
      <c r="C120" s="31">
        <v>21940.48</v>
      </c>
      <c r="D120" s="31"/>
      <c r="E120" s="31">
        <v>19765.759999999998</v>
      </c>
    </row>
    <row r="121" spans="1:5" ht="15" thickBot="1" x14ac:dyDescent="0.35">
      <c r="A121" s="33">
        <f>A116</f>
        <v>2042</v>
      </c>
      <c r="B121" s="34" t="s">
        <v>18</v>
      </c>
      <c r="C121" s="30">
        <f>SUM(C116:C120)</f>
        <v>21940.48</v>
      </c>
      <c r="D121" s="30">
        <f t="shared" ref="D121" si="37">SUM(D116:D120)</f>
        <v>0</v>
      </c>
      <c r="E121" s="30">
        <f t="shared" ref="E121" si="38">SUM(E116:E120)</f>
        <v>19765.759999999998</v>
      </c>
    </row>
    <row r="122" spans="1:5" x14ac:dyDescent="0.3">
      <c r="A122" s="42">
        <v>2043</v>
      </c>
      <c r="B122" s="27" t="s">
        <v>27</v>
      </c>
      <c r="C122" s="31"/>
      <c r="D122" s="31"/>
      <c r="E122" s="31"/>
    </row>
    <row r="123" spans="1:5" x14ac:dyDescent="0.3">
      <c r="A123" s="43"/>
      <c r="B123" s="28" t="s">
        <v>21</v>
      </c>
      <c r="C123" s="31"/>
      <c r="D123" s="31"/>
      <c r="E123" s="31"/>
    </row>
    <row r="124" spans="1:5" x14ac:dyDescent="0.3">
      <c r="A124" s="43"/>
      <c r="B124" s="28" t="s">
        <v>25</v>
      </c>
      <c r="C124" s="31"/>
      <c r="D124" s="31"/>
      <c r="E124" s="31"/>
    </row>
    <row r="125" spans="1:5" x14ac:dyDescent="0.3">
      <c r="A125" s="43"/>
      <c r="B125" s="28" t="s">
        <v>28</v>
      </c>
      <c r="C125" s="31"/>
      <c r="D125" s="31"/>
      <c r="E125" s="31"/>
    </row>
    <row r="126" spans="1:5" x14ac:dyDescent="0.3">
      <c r="A126" s="45"/>
      <c r="B126" s="35" t="s">
        <v>29</v>
      </c>
      <c r="C126" s="31">
        <v>21941.21</v>
      </c>
      <c r="D126" s="31"/>
      <c r="E126" s="31">
        <v>19765.759999999998</v>
      </c>
    </row>
    <row r="127" spans="1:5" x14ac:dyDescent="0.3">
      <c r="A127" s="36">
        <f>A122</f>
        <v>2043</v>
      </c>
      <c r="B127" s="24" t="s">
        <v>18</v>
      </c>
      <c r="C127" s="30">
        <f>SUM(C122:C126)</f>
        <v>21941.21</v>
      </c>
      <c r="D127" s="30">
        <f t="shared" ref="D127" si="39">SUM(D122:D126)</f>
        <v>0</v>
      </c>
      <c r="E127" s="30">
        <f t="shared" ref="E127" si="40">SUM(E122:E126)</f>
        <v>19765.759999999998</v>
      </c>
    </row>
  </sheetData>
  <mergeCells count="21">
    <mergeCell ref="A110:A114"/>
    <mergeCell ref="A116:A120"/>
    <mergeCell ref="A122:A126"/>
    <mergeCell ref="A74:A78"/>
    <mergeCell ref="A80:A84"/>
    <mergeCell ref="A86:A90"/>
    <mergeCell ref="A92:A96"/>
    <mergeCell ref="A98:A102"/>
    <mergeCell ref="A104:A108"/>
    <mergeCell ref="A68:A72"/>
    <mergeCell ref="A2:A6"/>
    <mergeCell ref="A8:A12"/>
    <mergeCell ref="A14:A18"/>
    <mergeCell ref="A20:A24"/>
    <mergeCell ref="A26:A30"/>
    <mergeCell ref="A32:A36"/>
    <mergeCell ref="A38:A42"/>
    <mergeCell ref="A44:A48"/>
    <mergeCell ref="A50:A54"/>
    <mergeCell ref="A56:A60"/>
    <mergeCell ref="A62:A6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Récapitulatif Etat de la dette</vt:lpstr>
      <vt:lpstr>Amortissements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Mathilde</dc:creator>
  <cp:lastModifiedBy>Mathilde</cp:lastModifiedBy>
  <dcterms:created xsi:type="dcterms:W3CDTF">2023-03-12T11:17:07Z</dcterms:created>
  <dcterms:modified xsi:type="dcterms:W3CDTF">2023-05-01T13:22:05Z</dcterms:modified>
</cp:coreProperties>
</file>